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доходы!$A$1:$S$48</definedName>
  </definedNames>
  <calcPr calcId="125725"/>
</workbook>
</file>

<file path=xl/calcChain.xml><?xml version="1.0" encoding="utf-8"?>
<calcChain xmlns="http://schemas.openxmlformats.org/spreadsheetml/2006/main">
  <c r="L13" i="1"/>
  <c r="K13"/>
  <c r="K14"/>
  <c r="M14" l="1"/>
  <c r="M15"/>
  <c r="M19"/>
  <c r="M20"/>
  <c r="M22"/>
  <c r="M24"/>
  <c r="M26"/>
  <c r="M29"/>
  <c r="M32"/>
  <c r="M37"/>
  <c r="M40"/>
  <c r="M44"/>
  <c r="M45"/>
  <c r="M46"/>
  <c r="M47"/>
  <c r="K44"/>
  <c r="L43"/>
  <c r="M43" s="1"/>
  <c r="K43"/>
  <c r="K42"/>
  <c r="K41"/>
  <c r="L39"/>
  <c r="K39"/>
  <c r="K38" s="1"/>
  <c r="K35" s="1"/>
  <c r="K34" s="1"/>
  <c r="K33" s="1"/>
  <c r="L36"/>
  <c r="K36"/>
  <c r="K32"/>
  <c r="L31"/>
  <c r="L30" s="1"/>
  <c r="K31"/>
  <c r="K30"/>
  <c r="K29"/>
  <c r="L28"/>
  <c r="M28" s="1"/>
  <c r="K28"/>
  <c r="K27"/>
  <c r="L25"/>
  <c r="M25" s="1"/>
  <c r="K25"/>
  <c r="L23"/>
  <c r="M23" s="1"/>
  <c r="K23"/>
  <c r="K22"/>
  <c r="L21"/>
  <c r="M21" s="1"/>
  <c r="K21"/>
  <c r="L19"/>
  <c r="K19"/>
  <c r="K18"/>
  <c r="K17" s="1"/>
  <c r="K15"/>
  <c r="K12" s="1"/>
  <c r="K11" s="1"/>
  <c r="L12"/>
  <c r="M12" l="1"/>
  <c r="L27"/>
  <c r="M27" s="1"/>
  <c r="M39"/>
  <c r="M31"/>
  <c r="K48"/>
  <c r="L38"/>
  <c r="M38" s="1"/>
  <c r="L42"/>
  <c r="L41" s="1"/>
  <c r="M41" s="1"/>
  <c r="M42"/>
  <c r="M36"/>
  <c r="M30"/>
  <c r="L18"/>
  <c r="M13"/>
  <c r="L35" l="1"/>
  <c r="L17"/>
  <c r="M18"/>
  <c r="L34" l="1"/>
  <c r="M35"/>
  <c r="M17"/>
  <c r="L11"/>
  <c r="L33" l="1"/>
  <c r="M33" s="1"/>
  <c r="M34"/>
  <c r="M11"/>
  <c r="L48" l="1"/>
  <c r="M48" s="1"/>
</calcChain>
</file>

<file path=xl/sharedStrings.xml><?xml version="1.0" encoding="utf-8"?>
<sst xmlns="http://schemas.openxmlformats.org/spreadsheetml/2006/main" count="352" uniqueCount="94">
  <si>
    <t>код главного администратора</t>
  </si>
  <si>
    <t>2</t>
  </si>
  <si>
    <t>999</t>
  </si>
  <si>
    <t>001</t>
  </si>
  <si>
    <t>НАЛОГОВЫЕ И НЕНАЛОГОВЫЕ ДОХОДЫ</t>
  </si>
  <si>
    <t>Дотации на выравнивание бюджетной обеспеченности</t>
  </si>
  <si>
    <t>НАЛОГИ НА ПРИБЫЛЬ, ДОХОДЫ</t>
  </si>
  <si>
    <t>Налог на доходы физических лиц</t>
  </si>
  <si>
    <t>№ строки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</si>
  <si>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</si>
  <si>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</si>
  <si>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</si>
  <si>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</si>
  <si>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</si>
  <si>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</si>
  <si>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</si>
  <si>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</si>
  <si>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</si>
  <si>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</si>
  <si>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</si>
  <si>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</si>
  <si>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</si>
  <si>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</si>
  <si>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</si>
  <si>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</si>
  <si>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</si>
  <si>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</si>
  <si>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</si>
  <si>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</si>
  <si>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</si>
  <si>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</si>
  <si>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</si>
  <si>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</si>
  <si>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</si>
  <si>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</si>
  <si>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</si>
  <si>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</si>
  <si>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</si>
  <si>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</si>
  <si>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</si>
  <si>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</si>
  <si>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ИМУЩЕСТВО</t>
  </si>
  <si>
    <t>Земельный налог</t>
  </si>
  <si>
    <t>19</t>
  </si>
  <si>
    <t>Прочие дотации</t>
  </si>
  <si>
    <t>Прочие дотации бюджетам сельских поселений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</si>
  <si>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</si>
  <si>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</si>
  <si>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</si>
  <si>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</si>
  <si>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</si>
  <si>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</si>
  <si>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</si>
  <si>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</si>
  <si>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</si>
  <si>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</si>
  <si>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Прочие межбюджетные трансферты, передаваемые бюджетам сельских поселений</t>
  </si>
  <si>
    <t>919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</si>
  <si>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</si>
  <si>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</si>
  <si>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</si>
  <si>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</si>
  <si>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</si>
  <si>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</si>
  <si>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</si>
  <si>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</si>
  <si>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</si>
  <si>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030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</si>
  <si>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</si>
  <si>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</si>
  <si>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>7412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</si>
  <si>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</si>
  <si>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</si>
  <si>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</si>
  <si>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</si>
  <si>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</si>
  <si>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</si>
  <si>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</si>
  <si>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</si>
  <si>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</si>
  <si>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</si>
  <si>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</si>
  <si>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</si>
  <si>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             Приложение  2</t>
  </si>
  <si>
    <t>% исполнения</t>
  </si>
  <si>
    <t>130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</si>
  <si>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</si>
  <si>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Доходы бюджета поселка за 2024 год </t>
  </si>
  <si>
    <t xml:space="preserve">Исполнено доходы поселения за 2024 г.            </t>
  </si>
  <si>
    <t>7745</t>
  </si>
  <si>
    <t>Прочие межбюджетные трансферты, передаваемые бюджетам сельских поселений  (за содействие развитию налогового потенциала)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</si>
  <si>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</si>
  <si>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План доходы поселения на 2024 г.            </t>
  </si>
  <si>
    <t xml:space="preserve">   к Решению Чириндинского поселкового Совета депутатов  №150   от 30 июня  2025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</si>
</sst>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0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Arial Cyr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7" fillId="0" borderId="0"/>
  </cellStyleXfs>
  <cellXfs count="42">
    <xf numFmtId="0" fontId="0" fillId="0" borderId="0" xfId="0"/>
    <xf numFmtId="0" fontId="0" fillId="0" borderId="0" xfId="0" applyFill="1"/>
    <xf numFmtId="0" fontId="0" fillId="2" borderId="0" xfId="0" applyFill="1"/>
    <xf numFmtId="0" fontId="0" fillId="2" borderId="0" xfId="0" applyFill="1" applyBorder="1"/>
    <xf numFmtId="0" fontId="5" fillId="2" borderId="0" xfId="0" applyFont="1" applyFill="1" applyBorder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49" fontId="6" fillId="0" borderId="1" xfId="5" applyNumberFormat="1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NumberFormat="1" applyFont="1" applyFill="1" applyBorder="1" applyAlignment="1" applyProtection="1">
      <alignment horizontal="left" wrapText="1"/>
      <protection locked="0"/>
    </xf>
    <xf numFmtId="0" fontId="6" fillId="3" borderId="1" xfId="0" applyFont="1" applyFill="1" applyBorder="1" applyAlignment="1">
      <alignment horizontal="left" wrapText="1"/>
    </xf>
    <xf numFmtId="0" fontId="6" fillId="3" borderId="1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vertical="top" wrapText="1"/>
    </xf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8" fillId="0" borderId="0" xfId="0" applyFont="1"/>
    <xf numFmtId="0" fontId="6" fillId="0" borderId="1" xfId="0" applyNumberFormat="1" applyFont="1" applyFill="1" applyBorder="1" applyAlignment="1">
      <alignment horizontal="left" vertical="center" wrapText="1"/>
    </xf>
    <xf numFmtId="0" fontId="6" fillId="3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9" fillId="0" borderId="0" xfId="0" applyFont="1" applyFill="1" applyBorder="1" applyAlignment="1">
      <alignment horizontal="center" vertical="top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8"/>
  <sheetViews>
    <sheetView tabSelected="1" view="pageBreakPreview" zoomScale="75" zoomScaleNormal="95" zoomScaleSheetLayoutView="64" workbookViewId="0">
      <selection activeCell="J2" sqref="J2:M2"/>
    </sheetView>
  </sheetViews>
  <sheetFormatPr defaultRowHeight="14.25"/>
  <cols>
    <col min="1" max="1" width="6.8554687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1" bestFit="1" customWidth="1"/>
    <col min="10" max="10" width="83.7109375" style="5" customWidth="1"/>
    <col min="11" max="11" width="21.28515625" style="5" customWidth="1"/>
    <col min="12" max="12" width="22.140625" style="5" customWidth="1"/>
    <col min="13" max="13" width="15.5703125" style="5" customWidth="1"/>
    <col min="15" max="15" width="9.140625" customWidth="1"/>
  </cols>
  <sheetData>
    <row r="1" spans="1:16" ht="18" customHeight="1">
      <c r="J1" s="25"/>
      <c r="K1" s="27"/>
      <c r="L1" s="28"/>
      <c r="M1" s="27" t="s">
        <v>83</v>
      </c>
      <c r="N1" s="28"/>
    </row>
    <row r="2" spans="1:16" ht="17.25" customHeight="1">
      <c r="J2" s="33" t="s">
        <v>93</v>
      </c>
      <c r="K2" s="33"/>
      <c r="L2" s="33"/>
      <c r="M2" s="33"/>
      <c r="N2" s="25"/>
      <c r="O2" s="26"/>
      <c r="P2" s="26"/>
    </row>
    <row r="3" spans="1:16" ht="15.75" customHeight="1">
      <c r="A3" s="2"/>
      <c r="B3" s="2"/>
      <c r="C3" s="3"/>
      <c r="D3" s="3"/>
      <c r="E3" s="3"/>
      <c r="F3" s="3"/>
      <c r="G3" s="3"/>
      <c r="H3" s="3"/>
      <c r="I3" s="3"/>
      <c r="J3" s="4"/>
      <c r="K3" s="4"/>
      <c r="L3" s="4"/>
      <c r="M3" s="4"/>
    </row>
    <row r="4" spans="1:16" ht="15.75" customHeight="1">
      <c r="A4" s="2"/>
      <c r="B4" s="2"/>
      <c r="C4" s="3"/>
      <c r="D4" s="3"/>
      <c r="E4" s="3"/>
      <c r="F4" s="3"/>
      <c r="G4" s="3"/>
      <c r="H4" s="3"/>
      <c r="I4" s="3"/>
      <c r="J4" s="4"/>
      <c r="K4" s="4"/>
      <c r="L4" s="4"/>
      <c r="M4" s="4"/>
    </row>
    <row r="5" spans="1:16" ht="26.25" customHeight="1">
      <c r="A5" s="34" t="s">
        <v>87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</row>
    <row r="6" spans="1:16" ht="15">
      <c r="A6" s="2"/>
      <c r="B6" s="1"/>
      <c r="C6" s="6"/>
      <c r="D6" s="6"/>
      <c r="E6" s="6"/>
      <c r="F6" s="6"/>
      <c r="G6" s="6"/>
      <c r="H6" s="6"/>
      <c r="I6" s="6"/>
      <c r="J6" s="7"/>
      <c r="K6" s="7"/>
      <c r="L6" s="7"/>
      <c r="M6" s="7"/>
    </row>
    <row r="7" spans="1:16" ht="15.75">
      <c r="A7" s="2"/>
      <c r="B7" s="8"/>
      <c r="C7" s="8"/>
      <c r="D7" s="8"/>
      <c r="E7" s="8"/>
      <c r="F7" s="8"/>
      <c r="G7" s="8"/>
      <c r="H7" s="8"/>
      <c r="I7" s="8"/>
      <c r="J7" s="9"/>
      <c r="K7" s="9"/>
      <c r="L7" s="9"/>
      <c r="M7" s="10" t="s">
        <v>22</v>
      </c>
    </row>
    <row r="8" spans="1:16" ht="12.75" customHeight="1">
      <c r="A8" s="37" t="s">
        <v>8</v>
      </c>
      <c r="B8" s="38" t="s">
        <v>36</v>
      </c>
      <c r="C8" s="39"/>
      <c r="D8" s="39"/>
      <c r="E8" s="39"/>
      <c r="F8" s="39"/>
      <c r="G8" s="39"/>
      <c r="H8" s="39"/>
      <c r="I8" s="39"/>
      <c r="J8" s="40" t="s">
        <v>35</v>
      </c>
      <c r="K8" s="35" t="s">
        <v>92</v>
      </c>
      <c r="L8" s="35" t="s">
        <v>88</v>
      </c>
      <c r="M8" s="35" t="s">
        <v>84</v>
      </c>
    </row>
    <row r="9" spans="1:16" ht="131.25" customHeight="1">
      <c r="A9" s="37"/>
      <c r="B9" s="13" t="s">
        <v>0</v>
      </c>
      <c r="C9" s="13" t="s">
        <v>26</v>
      </c>
      <c r="D9" s="13" t="s">
        <v>17</v>
      </c>
      <c r="E9" s="13" t="s">
        <v>18</v>
      </c>
      <c r="F9" s="13" t="s">
        <v>19</v>
      </c>
      <c r="G9" s="13" t="s">
        <v>20</v>
      </c>
      <c r="H9" s="13" t="s">
        <v>21</v>
      </c>
      <c r="I9" s="13" t="s">
        <v>13</v>
      </c>
      <c r="J9" s="41"/>
      <c r="K9" s="36"/>
      <c r="L9" s="36"/>
      <c r="M9" s="36"/>
    </row>
    <row r="10" spans="1:16" ht="15.75">
      <c r="A10" s="14"/>
      <c r="B10" s="15">
        <v>1</v>
      </c>
      <c r="C10" s="15">
        <v>2</v>
      </c>
      <c r="D10" s="15">
        <v>3</v>
      </c>
      <c r="E10" s="15">
        <v>4</v>
      </c>
      <c r="F10" s="15">
        <v>5</v>
      </c>
      <c r="G10" s="15">
        <v>6</v>
      </c>
      <c r="H10" s="15">
        <v>7</v>
      </c>
      <c r="I10" s="15">
        <v>8</v>
      </c>
      <c r="J10" s="15">
        <v>9</v>
      </c>
      <c r="K10" s="15">
        <v>10</v>
      </c>
      <c r="L10" s="15">
        <v>11</v>
      </c>
      <c r="M10" s="15">
        <v>12</v>
      </c>
    </row>
    <row r="11" spans="1:16" ht="15.75">
      <c r="A11" s="11">
        <v>1</v>
      </c>
      <c r="B11" s="16" t="s">
        <v>37</v>
      </c>
      <c r="C11" s="16" t="s">
        <v>14</v>
      </c>
      <c r="D11" s="16" t="s">
        <v>15</v>
      </c>
      <c r="E11" s="16" t="s">
        <v>15</v>
      </c>
      <c r="F11" s="16" t="s">
        <v>37</v>
      </c>
      <c r="G11" s="16" t="s">
        <v>15</v>
      </c>
      <c r="H11" s="16" t="s">
        <v>28</v>
      </c>
      <c r="I11" s="17" t="s">
        <v>37</v>
      </c>
      <c r="J11" s="21" t="s">
        <v>4</v>
      </c>
      <c r="K11" s="12">
        <f>K12+K17+K27</f>
        <v>200.54500000000002</v>
      </c>
      <c r="L11" s="12">
        <f>L12+L17+L27</f>
        <v>221.81399999999999</v>
      </c>
      <c r="M11" s="12">
        <f>L11*100/K11</f>
        <v>110.60559974070655</v>
      </c>
    </row>
    <row r="12" spans="1:16" ht="15.75">
      <c r="A12" s="11">
        <v>2</v>
      </c>
      <c r="B12" s="16" t="s">
        <v>38</v>
      </c>
      <c r="C12" s="16" t="s">
        <v>14</v>
      </c>
      <c r="D12" s="16" t="s">
        <v>16</v>
      </c>
      <c r="E12" s="16" t="s">
        <v>15</v>
      </c>
      <c r="F12" s="16" t="s">
        <v>37</v>
      </c>
      <c r="G12" s="16" t="s">
        <v>15</v>
      </c>
      <c r="H12" s="16" t="s">
        <v>28</v>
      </c>
      <c r="I12" s="17" t="s">
        <v>37</v>
      </c>
      <c r="J12" s="21" t="s">
        <v>6</v>
      </c>
      <c r="K12" s="12">
        <f t="shared" ref="K12:L12" si="0">K13</f>
        <v>91.825000000000017</v>
      </c>
      <c r="L12" s="12">
        <f t="shared" si="0"/>
        <v>106.113</v>
      </c>
      <c r="M12" s="12">
        <f t="shared" ref="M12:M48" si="1">L12*100/K12</f>
        <v>115.56003267084124</v>
      </c>
    </row>
    <row r="13" spans="1:16" ht="15.75">
      <c r="A13" s="11">
        <v>3</v>
      </c>
      <c r="B13" s="16" t="s">
        <v>38</v>
      </c>
      <c r="C13" s="16" t="s">
        <v>14</v>
      </c>
      <c r="D13" s="16" t="s">
        <v>16</v>
      </c>
      <c r="E13" s="16" t="s">
        <v>30</v>
      </c>
      <c r="F13" s="16" t="s">
        <v>37</v>
      </c>
      <c r="G13" s="16" t="s">
        <v>16</v>
      </c>
      <c r="H13" s="16" t="s">
        <v>28</v>
      </c>
      <c r="I13" s="17" t="s">
        <v>29</v>
      </c>
      <c r="J13" s="19" t="s">
        <v>7</v>
      </c>
      <c r="K13" s="12">
        <f>K14+K15+K16</f>
        <v>91.825000000000017</v>
      </c>
      <c r="L13" s="12">
        <f>L14+L15+L16</f>
        <v>106.113</v>
      </c>
      <c r="M13" s="12">
        <f t="shared" si="1"/>
        <v>115.56003267084124</v>
      </c>
    </row>
    <row r="14" spans="1:16" ht="63">
      <c r="A14" s="11">
        <v>4</v>
      </c>
      <c r="B14" s="16" t="s">
        <v>38</v>
      </c>
      <c r="C14" s="16" t="s">
        <v>14</v>
      </c>
      <c r="D14" s="16" t="s">
        <v>16</v>
      </c>
      <c r="E14" s="16" t="s">
        <v>30</v>
      </c>
      <c r="F14" s="16" t="s">
        <v>31</v>
      </c>
      <c r="G14" s="16" t="s">
        <v>16</v>
      </c>
      <c r="H14" s="16" t="s">
        <v>28</v>
      </c>
      <c r="I14" s="17" t="s">
        <v>29</v>
      </c>
      <c r="J14" s="19" t="s">
        <v>80</v>
      </c>
      <c r="K14" s="12">
        <f>118.4-0.118-27</f>
        <v>91.282000000000011</v>
      </c>
      <c r="L14" s="12">
        <v>106.922</v>
      </c>
      <c r="M14" s="12">
        <f t="shared" si="1"/>
        <v>117.1337174908525</v>
      </c>
    </row>
    <row r="15" spans="1:16" ht="31.5">
      <c r="A15" s="11">
        <v>5</v>
      </c>
      <c r="B15" s="16" t="s">
        <v>38</v>
      </c>
      <c r="C15" s="16" t="s">
        <v>14</v>
      </c>
      <c r="D15" s="16" t="s">
        <v>16</v>
      </c>
      <c r="E15" s="16" t="s">
        <v>30</v>
      </c>
      <c r="F15" s="16" t="s">
        <v>67</v>
      </c>
      <c r="G15" s="16" t="s">
        <v>16</v>
      </c>
      <c r="H15" s="16" t="s">
        <v>28</v>
      </c>
      <c r="I15" s="17" t="s">
        <v>29</v>
      </c>
      <c r="J15" s="29" t="s">
        <v>86</v>
      </c>
      <c r="K15" s="12">
        <f>0.425+0.118</f>
        <v>0.54299999999999993</v>
      </c>
      <c r="L15" s="12">
        <v>0.54300000000000004</v>
      </c>
      <c r="M15" s="12">
        <f t="shared" si="1"/>
        <v>100.00000000000001</v>
      </c>
    </row>
    <row r="16" spans="1:16" ht="63">
      <c r="A16" s="11">
        <v>6</v>
      </c>
      <c r="B16" s="16" t="s">
        <v>38</v>
      </c>
      <c r="C16" s="16" t="s">
        <v>14</v>
      </c>
      <c r="D16" s="16" t="s">
        <v>16</v>
      </c>
      <c r="E16" s="16" t="s">
        <v>30</v>
      </c>
      <c r="F16" s="16" t="s">
        <v>85</v>
      </c>
      <c r="G16" s="16" t="s">
        <v>16</v>
      </c>
      <c r="H16" s="16" t="s">
        <v>28</v>
      </c>
      <c r="I16" s="17" t="s">
        <v>29</v>
      </c>
      <c r="J16" s="31" t="s">
        <v>91</v>
      </c>
      <c r="K16" s="12">
        <v>0</v>
      </c>
      <c r="L16" s="12">
        <v>-1.3520000000000001</v>
      </c>
      <c r="M16" s="12">
        <v>0</v>
      </c>
    </row>
    <row r="17" spans="1:13" ht="31.5">
      <c r="A17" s="11">
        <v>7</v>
      </c>
      <c r="B17" s="16" t="s">
        <v>37</v>
      </c>
      <c r="C17" s="16" t="s">
        <v>14</v>
      </c>
      <c r="D17" s="16" t="s">
        <v>32</v>
      </c>
      <c r="E17" s="16" t="s">
        <v>15</v>
      </c>
      <c r="F17" s="16" t="s">
        <v>37</v>
      </c>
      <c r="G17" s="16" t="s">
        <v>15</v>
      </c>
      <c r="H17" s="16" t="s">
        <v>28</v>
      </c>
      <c r="I17" s="17" t="s">
        <v>37</v>
      </c>
      <c r="J17" s="19" t="s">
        <v>58</v>
      </c>
      <c r="K17" s="12">
        <f>K18</f>
        <v>96.283000000000001</v>
      </c>
      <c r="L17" s="12">
        <f>L18</f>
        <v>103.164</v>
      </c>
      <c r="M17" s="12">
        <f t="shared" si="1"/>
        <v>107.14664063230269</v>
      </c>
    </row>
    <row r="18" spans="1:13" ht="31.5">
      <c r="A18" s="11">
        <v>8</v>
      </c>
      <c r="B18" s="16" t="s">
        <v>37</v>
      </c>
      <c r="C18" s="16" t="s">
        <v>14</v>
      </c>
      <c r="D18" s="16" t="s">
        <v>32</v>
      </c>
      <c r="E18" s="16" t="s">
        <v>30</v>
      </c>
      <c r="F18" s="16" t="s">
        <v>37</v>
      </c>
      <c r="G18" s="16" t="s">
        <v>16</v>
      </c>
      <c r="H18" s="16" t="s">
        <v>28</v>
      </c>
      <c r="I18" s="17" t="s">
        <v>29</v>
      </c>
      <c r="J18" s="20" t="s">
        <v>23</v>
      </c>
      <c r="K18" s="12">
        <f>K19+K21+K23+K25</f>
        <v>96.283000000000001</v>
      </c>
      <c r="L18" s="12">
        <f t="shared" ref="L18" si="2">L19+L21+L23+L25</f>
        <v>103.164</v>
      </c>
      <c r="M18" s="12">
        <f t="shared" si="1"/>
        <v>107.14664063230269</v>
      </c>
    </row>
    <row r="19" spans="1:13" ht="48.75" customHeight="1">
      <c r="A19" s="11">
        <v>9</v>
      </c>
      <c r="B19" s="16" t="s">
        <v>38</v>
      </c>
      <c r="C19" s="16" t="s">
        <v>14</v>
      </c>
      <c r="D19" s="16" t="s">
        <v>32</v>
      </c>
      <c r="E19" s="16" t="s">
        <v>30</v>
      </c>
      <c r="F19" s="16" t="s">
        <v>9</v>
      </c>
      <c r="G19" s="16" t="s">
        <v>16</v>
      </c>
      <c r="H19" s="16" t="s">
        <v>28</v>
      </c>
      <c r="I19" s="16" t="s">
        <v>29</v>
      </c>
      <c r="J19" s="19" t="s">
        <v>51</v>
      </c>
      <c r="K19" s="12">
        <f>K20</f>
        <v>50.2</v>
      </c>
      <c r="L19" s="12">
        <f t="shared" ref="L19" si="3">L20</f>
        <v>53.298000000000002</v>
      </c>
      <c r="M19" s="12">
        <f t="shared" si="1"/>
        <v>106.17131474103586</v>
      </c>
    </row>
    <row r="20" spans="1:13" ht="87.75" customHeight="1">
      <c r="A20" s="11">
        <v>10</v>
      </c>
      <c r="B20" s="16" t="s">
        <v>38</v>
      </c>
      <c r="C20" s="16" t="s">
        <v>14</v>
      </c>
      <c r="D20" s="16" t="s">
        <v>32</v>
      </c>
      <c r="E20" s="16" t="s">
        <v>30</v>
      </c>
      <c r="F20" s="16" t="s">
        <v>59</v>
      </c>
      <c r="G20" s="16" t="s">
        <v>16</v>
      </c>
      <c r="H20" s="16" t="s">
        <v>28</v>
      </c>
      <c r="I20" s="17" t="s">
        <v>29</v>
      </c>
      <c r="J20" s="19" t="s">
        <v>60</v>
      </c>
      <c r="K20" s="12">
        <v>50.2</v>
      </c>
      <c r="L20" s="12">
        <v>53.298000000000002</v>
      </c>
      <c r="M20" s="12">
        <f t="shared" si="1"/>
        <v>106.17131474103586</v>
      </c>
    </row>
    <row r="21" spans="1:13" ht="70.5" customHeight="1">
      <c r="A21" s="11">
        <v>11</v>
      </c>
      <c r="B21" s="16" t="s">
        <v>38</v>
      </c>
      <c r="C21" s="16" t="s">
        <v>14</v>
      </c>
      <c r="D21" s="16" t="s">
        <v>32</v>
      </c>
      <c r="E21" s="16" t="s">
        <v>30</v>
      </c>
      <c r="F21" s="16" t="s">
        <v>10</v>
      </c>
      <c r="G21" s="16" t="s">
        <v>16</v>
      </c>
      <c r="H21" s="16" t="s">
        <v>28</v>
      </c>
      <c r="I21" s="16" t="s">
        <v>29</v>
      </c>
      <c r="J21" s="19" t="s">
        <v>52</v>
      </c>
      <c r="K21" s="12">
        <f>K22</f>
        <v>0.28300000000000003</v>
      </c>
      <c r="L21" s="12">
        <f t="shared" ref="L21" si="4">L22</f>
        <v>0.308</v>
      </c>
      <c r="M21" s="12">
        <f t="shared" si="1"/>
        <v>108.83392226148409</v>
      </c>
    </row>
    <row r="22" spans="1:13" ht="99" customHeight="1">
      <c r="A22" s="11">
        <v>12</v>
      </c>
      <c r="B22" s="16" t="s">
        <v>38</v>
      </c>
      <c r="C22" s="16" t="s">
        <v>14</v>
      </c>
      <c r="D22" s="16" t="s">
        <v>32</v>
      </c>
      <c r="E22" s="16" t="s">
        <v>30</v>
      </c>
      <c r="F22" s="16" t="s">
        <v>61</v>
      </c>
      <c r="G22" s="16" t="s">
        <v>16</v>
      </c>
      <c r="H22" s="16" t="s">
        <v>28</v>
      </c>
      <c r="I22" s="17" t="s">
        <v>29</v>
      </c>
      <c r="J22" s="19" t="s">
        <v>62</v>
      </c>
      <c r="K22" s="12">
        <f>0.2+0.083</f>
        <v>0.28300000000000003</v>
      </c>
      <c r="L22" s="12">
        <v>0.308</v>
      </c>
      <c r="M22" s="12">
        <f t="shared" si="1"/>
        <v>108.83392226148409</v>
      </c>
    </row>
    <row r="23" spans="1:13" ht="59.25" customHeight="1">
      <c r="A23" s="11">
        <v>13</v>
      </c>
      <c r="B23" s="16" t="s">
        <v>38</v>
      </c>
      <c r="C23" s="16" t="s">
        <v>14</v>
      </c>
      <c r="D23" s="16" t="s">
        <v>32</v>
      </c>
      <c r="E23" s="16" t="s">
        <v>30</v>
      </c>
      <c r="F23" s="16" t="s">
        <v>11</v>
      </c>
      <c r="G23" s="16" t="s">
        <v>16</v>
      </c>
      <c r="H23" s="16" t="s">
        <v>28</v>
      </c>
      <c r="I23" s="16" t="s">
        <v>29</v>
      </c>
      <c r="J23" s="20" t="s">
        <v>53</v>
      </c>
      <c r="K23" s="12">
        <f>K24</f>
        <v>52</v>
      </c>
      <c r="L23" s="12">
        <f t="shared" ref="L23" si="5">L24</f>
        <v>55.359000000000002</v>
      </c>
      <c r="M23" s="12">
        <f t="shared" si="1"/>
        <v>106.45961538461539</v>
      </c>
    </row>
    <row r="24" spans="1:13" ht="87.75" customHeight="1">
      <c r="A24" s="11">
        <v>14</v>
      </c>
      <c r="B24" s="16" t="s">
        <v>38</v>
      </c>
      <c r="C24" s="16" t="s">
        <v>14</v>
      </c>
      <c r="D24" s="16" t="s">
        <v>32</v>
      </c>
      <c r="E24" s="16" t="s">
        <v>30</v>
      </c>
      <c r="F24" s="16" t="s">
        <v>63</v>
      </c>
      <c r="G24" s="16" t="s">
        <v>16</v>
      </c>
      <c r="H24" s="16" t="s">
        <v>28</v>
      </c>
      <c r="I24" s="17" t="s">
        <v>29</v>
      </c>
      <c r="J24" s="19" t="s">
        <v>64</v>
      </c>
      <c r="K24" s="12">
        <v>52</v>
      </c>
      <c r="L24" s="12">
        <v>55.359000000000002</v>
      </c>
      <c r="M24" s="12">
        <f t="shared" si="1"/>
        <v>106.45961538461539</v>
      </c>
    </row>
    <row r="25" spans="1:13" ht="59.25" customHeight="1">
      <c r="A25" s="11">
        <v>15</v>
      </c>
      <c r="B25" s="16" t="s">
        <v>38</v>
      </c>
      <c r="C25" s="16" t="s">
        <v>14</v>
      </c>
      <c r="D25" s="16" t="s">
        <v>32</v>
      </c>
      <c r="E25" s="16" t="s">
        <v>30</v>
      </c>
      <c r="F25" s="16" t="s">
        <v>12</v>
      </c>
      <c r="G25" s="16" t="s">
        <v>16</v>
      </c>
      <c r="H25" s="16" t="s">
        <v>28</v>
      </c>
      <c r="I25" s="16" t="s">
        <v>29</v>
      </c>
      <c r="J25" s="20" t="s">
        <v>54</v>
      </c>
      <c r="K25" s="12">
        <f>K26</f>
        <v>-6.2</v>
      </c>
      <c r="L25" s="12">
        <f t="shared" ref="L25" si="6">L26</f>
        <v>-5.8010000000000002</v>
      </c>
      <c r="M25" s="12">
        <f t="shared" si="1"/>
        <v>93.564516129032256</v>
      </c>
    </row>
    <row r="26" spans="1:13" ht="82.5" customHeight="1">
      <c r="A26" s="11">
        <v>16</v>
      </c>
      <c r="B26" s="16" t="s">
        <v>38</v>
      </c>
      <c r="C26" s="16" t="s">
        <v>14</v>
      </c>
      <c r="D26" s="16" t="s">
        <v>32</v>
      </c>
      <c r="E26" s="16" t="s">
        <v>30</v>
      </c>
      <c r="F26" s="16" t="s">
        <v>65</v>
      </c>
      <c r="G26" s="16" t="s">
        <v>16</v>
      </c>
      <c r="H26" s="16" t="s">
        <v>28</v>
      </c>
      <c r="I26" s="17" t="s">
        <v>29</v>
      </c>
      <c r="J26" s="19" t="s">
        <v>66</v>
      </c>
      <c r="K26" s="12">
        <v>-6.2</v>
      </c>
      <c r="L26" s="12">
        <v>-5.8010000000000002</v>
      </c>
      <c r="M26" s="12">
        <f t="shared" si="1"/>
        <v>93.564516129032256</v>
      </c>
    </row>
    <row r="27" spans="1:13" ht="15.75">
      <c r="A27" s="11">
        <v>17</v>
      </c>
      <c r="B27" s="16" t="s">
        <v>38</v>
      </c>
      <c r="C27" s="16" t="s">
        <v>14</v>
      </c>
      <c r="D27" s="16" t="s">
        <v>34</v>
      </c>
      <c r="E27" s="16" t="s">
        <v>15</v>
      </c>
      <c r="F27" s="16" t="s">
        <v>37</v>
      </c>
      <c r="G27" s="16" t="s">
        <v>15</v>
      </c>
      <c r="H27" s="16" t="s">
        <v>28</v>
      </c>
      <c r="I27" s="17" t="s">
        <v>29</v>
      </c>
      <c r="J27" s="19" t="s">
        <v>41</v>
      </c>
      <c r="K27" s="12">
        <f>K30+K28</f>
        <v>12.437000000000001</v>
      </c>
      <c r="L27" s="12">
        <f t="shared" ref="L27" si="7">L30+L28</f>
        <v>12.536999999999999</v>
      </c>
      <c r="M27" s="12">
        <f t="shared" si="1"/>
        <v>100.80405242421803</v>
      </c>
    </row>
    <row r="28" spans="1:13" ht="15.75">
      <c r="A28" s="11">
        <v>18</v>
      </c>
      <c r="B28" s="16" t="s">
        <v>38</v>
      </c>
      <c r="C28" s="16" t="s">
        <v>14</v>
      </c>
      <c r="D28" s="16" t="s">
        <v>34</v>
      </c>
      <c r="E28" s="16" t="s">
        <v>16</v>
      </c>
      <c r="F28" s="16" t="s">
        <v>37</v>
      </c>
      <c r="G28" s="16" t="s">
        <v>15</v>
      </c>
      <c r="H28" s="16" t="s">
        <v>28</v>
      </c>
      <c r="I28" s="17" t="s">
        <v>29</v>
      </c>
      <c r="J28" s="29" t="s">
        <v>81</v>
      </c>
      <c r="K28" s="12">
        <f>K29</f>
        <v>11.146000000000001</v>
      </c>
      <c r="L28" s="12">
        <f>L29</f>
        <v>11.186999999999999</v>
      </c>
      <c r="M28" s="12">
        <f t="shared" si="1"/>
        <v>100.36784496680423</v>
      </c>
    </row>
    <row r="29" spans="1:13" ht="31.5">
      <c r="A29" s="11">
        <v>19</v>
      </c>
      <c r="B29" s="16" t="s">
        <v>38</v>
      </c>
      <c r="C29" s="16" t="s">
        <v>14</v>
      </c>
      <c r="D29" s="16" t="s">
        <v>34</v>
      </c>
      <c r="E29" s="16" t="s">
        <v>16</v>
      </c>
      <c r="F29" s="16" t="s">
        <v>67</v>
      </c>
      <c r="G29" s="16" t="s">
        <v>33</v>
      </c>
      <c r="H29" s="16" t="s">
        <v>28</v>
      </c>
      <c r="I29" s="17" t="s">
        <v>29</v>
      </c>
      <c r="J29" s="29" t="s">
        <v>82</v>
      </c>
      <c r="K29" s="12">
        <f>0.793+17.065-6.712</f>
        <v>11.146000000000001</v>
      </c>
      <c r="L29" s="12">
        <v>11.186999999999999</v>
      </c>
      <c r="M29" s="12">
        <f t="shared" si="1"/>
        <v>100.36784496680423</v>
      </c>
    </row>
    <row r="30" spans="1:13" ht="15.75">
      <c r="A30" s="11">
        <v>20</v>
      </c>
      <c r="B30" s="16" t="s">
        <v>38</v>
      </c>
      <c r="C30" s="16" t="s">
        <v>14</v>
      </c>
      <c r="D30" s="16" t="s">
        <v>34</v>
      </c>
      <c r="E30" s="16" t="s">
        <v>34</v>
      </c>
      <c r="F30" s="16" t="s">
        <v>37</v>
      </c>
      <c r="G30" s="16" t="s">
        <v>15</v>
      </c>
      <c r="H30" s="16" t="s">
        <v>28</v>
      </c>
      <c r="I30" s="17" t="s">
        <v>29</v>
      </c>
      <c r="J30" s="19" t="s">
        <v>42</v>
      </c>
      <c r="K30" s="12">
        <f>K31</f>
        <v>1.2909999999999999</v>
      </c>
      <c r="L30" s="12">
        <f t="shared" ref="L30:L31" si="8">L31</f>
        <v>1.35</v>
      </c>
      <c r="M30" s="12">
        <f t="shared" si="1"/>
        <v>104.57010069713401</v>
      </c>
    </row>
    <row r="31" spans="1:13" ht="15.75">
      <c r="A31" s="11">
        <v>21</v>
      </c>
      <c r="B31" s="16" t="s">
        <v>38</v>
      </c>
      <c r="C31" s="16" t="s">
        <v>14</v>
      </c>
      <c r="D31" s="16" t="s">
        <v>34</v>
      </c>
      <c r="E31" s="16" t="s">
        <v>34</v>
      </c>
      <c r="F31" s="16" t="s">
        <v>76</v>
      </c>
      <c r="G31" s="16" t="s">
        <v>33</v>
      </c>
      <c r="H31" s="16" t="s">
        <v>28</v>
      </c>
      <c r="I31" s="16" t="s">
        <v>29</v>
      </c>
      <c r="J31" s="24" t="s">
        <v>77</v>
      </c>
      <c r="K31" s="12">
        <f>K32</f>
        <v>1.2909999999999999</v>
      </c>
      <c r="L31" s="12">
        <f t="shared" si="8"/>
        <v>1.35</v>
      </c>
      <c r="M31" s="12">
        <f t="shared" si="1"/>
        <v>104.57010069713401</v>
      </c>
    </row>
    <row r="32" spans="1:13" ht="31.5">
      <c r="A32" s="11">
        <v>22</v>
      </c>
      <c r="B32" s="16" t="s">
        <v>38</v>
      </c>
      <c r="C32" s="16" t="s">
        <v>14</v>
      </c>
      <c r="D32" s="16" t="s">
        <v>34</v>
      </c>
      <c r="E32" s="16" t="s">
        <v>34</v>
      </c>
      <c r="F32" s="16" t="s">
        <v>78</v>
      </c>
      <c r="G32" s="16" t="s">
        <v>33</v>
      </c>
      <c r="H32" s="16" t="s">
        <v>28</v>
      </c>
      <c r="I32" s="16" t="s">
        <v>29</v>
      </c>
      <c r="J32" s="24" t="s">
        <v>79</v>
      </c>
      <c r="K32" s="12">
        <f>2-0.793+0.084</f>
        <v>1.2909999999999999</v>
      </c>
      <c r="L32" s="12">
        <v>1.35</v>
      </c>
      <c r="M32" s="12">
        <f t="shared" si="1"/>
        <v>104.57010069713401</v>
      </c>
    </row>
    <row r="33" spans="1:13" ht="15.75">
      <c r="A33" s="11">
        <v>23</v>
      </c>
      <c r="B33" s="16" t="s">
        <v>57</v>
      </c>
      <c r="C33" s="16" t="s">
        <v>1</v>
      </c>
      <c r="D33" s="16" t="s">
        <v>15</v>
      </c>
      <c r="E33" s="16" t="s">
        <v>15</v>
      </c>
      <c r="F33" s="16" t="s">
        <v>37</v>
      </c>
      <c r="G33" s="16" t="s">
        <v>15</v>
      </c>
      <c r="H33" s="16" t="s">
        <v>28</v>
      </c>
      <c r="I33" s="17" t="s">
        <v>37</v>
      </c>
      <c r="J33" s="21" t="s">
        <v>24</v>
      </c>
      <c r="K33" s="12">
        <f>K34</f>
        <v>21761.822999999997</v>
      </c>
      <c r="L33" s="12">
        <f>L34</f>
        <v>20268.23</v>
      </c>
      <c r="M33" s="12">
        <f t="shared" si="1"/>
        <v>93.136636576816215</v>
      </c>
    </row>
    <row r="34" spans="1:13" ht="31.5">
      <c r="A34" s="11">
        <v>24</v>
      </c>
      <c r="B34" s="16" t="s">
        <v>57</v>
      </c>
      <c r="C34" s="16" t="s">
        <v>1</v>
      </c>
      <c r="D34" s="16" t="s">
        <v>30</v>
      </c>
      <c r="E34" s="16" t="s">
        <v>15</v>
      </c>
      <c r="F34" s="16" t="s">
        <v>37</v>
      </c>
      <c r="G34" s="16" t="s">
        <v>15</v>
      </c>
      <c r="H34" s="16" t="s">
        <v>28</v>
      </c>
      <c r="I34" s="17" t="s">
        <v>37</v>
      </c>
      <c r="J34" s="21" t="s">
        <v>25</v>
      </c>
      <c r="K34" s="12">
        <f>K35+K41</f>
        <v>21761.822999999997</v>
      </c>
      <c r="L34" s="12">
        <f t="shared" ref="L34" si="9">L35+L41</f>
        <v>20268.23</v>
      </c>
      <c r="M34" s="12">
        <f t="shared" si="1"/>
        <v>93.136636576816215</v>
      </c>
    </row>
    <row r="35" spans="1:13" ht="15.75">
      <c r="A35" s="11">
        <v>25</v>
      </c>
      <c r="B35" s="16" t="s">
        <v>57</v>
      </c>
      <c r="C35" s="16" t="s">
        <v>1</v>
      </c>
      <c r="D35" s="16" t="s">
        <v>30</v>
      </c>
      <c r="E35" s="16" t="s">
        <v>33</v>
      </c>
      <c r="F35" s="16" t="s">
        <v>37</v>
      </c>
      <c r="G35" s="16" t="s">
        <v>15</v>
      </c>
      <c r="H35" s="16" t="s">
        <v>28</v>
      </c>
      <c r="I35" s="17" t="s">
        <v>55</v>
      </c>
      <c r="J35" s="21" t="s">
        <v>39</v>
      </c>
      <c r="K35" s="12">
        <f>K36+K38</f>
        <v>6442.5</v>
      </c>
      <c r="L35" s="12">
        <f>L36+L38</f>
        <v>6442.5</v>
      </c>
      <c r="M35" s="12">
        <f t="shared" si="1"/>
        <v>100</v>
      </c>
    </row>
    <row r="36" spans="1:13" ht="15.75">
      <c r="A36" s="11">
        <v>26</v>
      </c>
      <c r="B36" s="16" t="s">
        <v>57</v>
      </c>
      <c r="C36" s="16" t="s">
        <v>1</v>
      </c>
      <c r="D36" s="16" t="s">
        <v>30</v>
      </c>
      <c r="E36" s="16" t="s">
        <v>68</v>
      </c>
      <c r="F36" s="16" t="s">
        <v>3</v>
      </c>
      <c r="G36" s="16" t="s">
        <v>15</v>
      </c>
      <c r="H36" s="16" t="s">
        <v>28</v>
      </c>
      <c r="I36" s="17" t="s">
        <v>55</v>
      </c>
      <c r="J36" s="21" t="s">
        <v>5</v>
      </c>
      <c r="K36" s="12">
        <f>K37</f>
        <v>1443.2</v>
      </c>
      <c r="L36" s="12">
        <f>L37</f>
        <v>1443.2</v>
      </c>
      <c r="M36" s="12">
        <f t="shared" si="1"/>
        <v>100</v>
      </c>
    </row>
    <row r="37" spans="1:13" ht="31.5">
      <c r="A37" s="11">
        <v>27</v>
      </c>
      <c r="B37" s="16" t="s">
        <v>57</v>
      </c>
      <c r="C37" s="16" t="s">
        <v>1</v>
      </c>
      <c r="D37" s="16" t="s">
        <v>30</v>
      </c>
      <c r="E37" s="16" t="s">
        <v>68</v>
      </c>
      <c r="F37" s="16" t="s">
        <v>3</v>
      </c>
      <c r="G37" s="16" t="s">
        <v>33</v>
      </c>
      <c r="H37" s="16" t="s">
        <v>28</v>
      </c>
      <c r="I37" s="17" t="s">
        <v>55</v>
      </c>
      <c r="J37" s="21" t="s">
        <v>69</v>
      </c>
      <c r="K37" s="12">
        <v>1443.2</v>
      </c>
      <c r="L37" s="12">
        <v>1443.2</v>
      </c>
      <c r="M37" s="12">
        <f t="shared" si="1"/>
        <v>100</v>
      </c>
    </row>
    <row r="38" spans="1:13" ht="15.75">
      <c r="A38" s="11">
        <v>28</v>
      </c>
      <c r="B38" s="16" t="s">
        <v>57</v>
      </c>
      <c r="C38" s="16" t="s">
        <v>1</v>
      </c>
      <c r="D38" s="16" t="s">
        <v>30</v>
      </c>
      <c r="E38" s="16" t="s">
        <v>43</v>
      </c>
      <c r="F38" s="16" t="s">
        <v>2</v>
      </c>
      <c r="G38" s="16" t="s">
        <v>15</v>
      </c>
      <c r="H38" s="16" t="s">
        <v>28</v>
      </c>
      <c r="I38" s="17" t="s">
        <v>55</v>
      </c>
      <c r="J38" s="19" t="s">
        <v>44</v>
      </c>
      <c r="K38" s="12">
        <f t="shared" ref="K38:L39" si="10">K39</f>
        <v>4999.3</v>
      </c>
      <c r="L38" s="12">
        <f t="shared" si="10"/>
        <v>4999.3</v>
      </c>
      <c r="M38" s="12">
        <f t="shared" si="1"/>
        <v>100</v>
      </c>
    </row>
    <row r="39" spans="1:13" ht="15.75">
      <c r="A39" s="11">
        <v>29</v>
      </c>
      <c r="B39" s="16" t="s">
        <v>57</v>
      </c>
      <c r="C39" s="16" t="s">
        <v>1</v>
      </c>
      <c r="D39" s="16" t="s">
        <v>30</v>
      </c>
      <c r="E39" s="16" t="s">
        <v>43</v>
      </c>
      <c r="F39" s="16" t="s">
        <v>2</v>
      </c>
      <c r="G39" s="16" t="s">
        <v>33</v>
      </c>
      <c r="H39" s="16" t="s">
        <v>28</v>
      </c>
      <c r="I39" s="17" t="s">
        <v>55</v>
      </c>
      <c r="J39" s="19" t="s">
        <v>45</v>
      </c>
      <c r="K39" s="12">
        <f t="shared" si="10"/>
        <v>4999.3</v>
      </c>
      <c r="L39" s="12">
        <f t="shared" si="10"/>
        <v>4999.3</v>
      </c>
      <c r="M39" s="12">
        <f t="shared" si="1"/>
        <v>100</v>
      </c>
    </row>
    <row r="40" spans="1:13" ht="47.25">
      <c r="A40" s="11">
        <v>30</v>
      </c>
      <c r="B40" s="16" t="s">
        <v>57</v>
      </c>
      <c r="C40" s="16" t="s">
        <v>1</v>
      </c>
      <c r="D40" s="16" t="s">
        <v>30</v>
      </c>
      <c r="E40" s="16" t="s">
        <v>43</v>
      </c>
      <c r="F40" s="16" t="s">
        <v>2</v>
      </c>
      <c r="G40" s="16" t="s">
        <v>33</v>
      </c>
      <c r="H40" s="16" t="s">
        <v>27</v>
      </c>
      <c r="I40" s="17" t="s">
        <v>55</v>
      </c>
      <c r="J40" s="22" t="s">
        <v>71</v>
      </c>
      <c r="K40" s="12">
        <v>4999.3</v>
      </c>
      <c r="L40" s="12">
        <v>4999.3</v>
      </c>
      <c r="M40" s="12">
        <f t="shared" si="1"/>
        <v>100</v>
      </c>
    </row>
    <row r="41" spans="1:13" ht="15.75">
      <c r="A41" s="11">
        <v>31</v>
      </c>
      <c r="B41" s="16" t="s">
        <v>57</v>
      </c>
      <c r="C41" s="16" t="s">
        <v>1</v>
      </c>
      <c r="D41" s="16" t="s">
        <v>30</v>
      </c>
      <c r="E41" s="16" t="s">
        <v>40</v>
      </c>
      <c r="F41" s="16" t="s">
        <v>37</v>
      </c>
      <c r="G41" s="16" t="s">
        <v>15</v>
      </c>
      <c r="H41" s="16" t="s">
        <v>28</v>
      </c>
      <c r="I41" s="17" t="s">
        <v>55</v>
      </c>
      <c r="J41" s="19" t="s">
        <v>46</v>
      </c>
      <c r="K41" s="12">
        <f t="shared" ref="K41:L42" si="11">K42</f>
        <v>15319.322999999999</v>
      </c>
      <c r="L41" s="12">
        <f t="shared" si="11"/>
        <v>13825.73</v>
      </c>
      <c r="M41" s="12">
        <f t="shared" si="1"/>
        <v>90.250267586890104</v>
      </c>
    </row>
    <row r="42" spans="1:13" ht="15.75">
      <c r="A42" s="11">
        <v>32</v>
      </c>
      <c r="B42" s="16" t="s">
        <v>57</v>
      </c>
      <c r="C42" s="16" t="s">
        <v>1</v>
      </c>
      <c r="D42" s="16" t="s">
        <v>30</v>
      </c>
      <c r="E42" s="16" t="s">
        <v>47</v>
      </c>
      <c r="F42" s="16" t="s">
        <v>2</v>
      </c>
      <c r="G42" s="16" t="s">
        <v>15</v>
      </c>
      <c r="H42" s="16" t="s">
        <v>28</v>
      </c>
      <c r="I42" s="17" t="s">
        <v>55</v>
      </c>
      <c r="J42" s="19" t="s">
        <v>48</v>
      </c>
      <c r="K42" s="12">
        <f t="shared" si="11"/>
        <v>15319.322999999999</v>
      </c>
      <c r="L42" s="12">
        <f t="shared" si="11"/>
        <v>13825.73</v>
      </c>
      <c r="M42" s="12">
        <f t="shared" si="1"/>
        <v>90.250267586890104</v>
      </c>
    </row>
    <row r="43" spans="1:13" ht="18.75" customHeight="1">
      <c r="A43" s="11">
        <v>33</v>
      </c>
      <c r="B43" s="16" t="s">
        <v>57</v>
      </c>
      <c r="C43" s="16" t="s">
        <v>1</v>
      </c>
      <c r="D43" s="16" t="s">
        <v>30</v>
      </c>
      <c r="E43" s="16" t="s">
        <v>47</v>
      </c>
      <c r="F43" s="16" t="s">
        <v>2</v>
      </c>
      <c r="G43" s="16" t="s">
        <v>33</v>
      </c>
      <c r="H43" s="16" t="s">
        <v>28</v>
      </c>
      <c r="I43" s="17" t="s">
        <v>55</v>
      </c>
      <c r="J43" s="29" t="s">
        <v>56</v>
      </c>
      <c r="K43" s="12">
        <f>K44+K45+K46+K47</f>
        <v>15319.322999999999</v>
      </c>
      <c r="L43" s="12">
        <f t="shared" ref="L43" si="12">L44+L45+L46+L47</f>
        <v>13825.73</v>
      </c>
      <c r="M43" s="12">
        <f t="shared" si="1"/>
        <v>90.250267586890104</v>
      </c>
    </row>
    <row r="44" spans="1:13" ht="47.25">
      <c r="A44" s="11">
        <v>34</v>
      </c>
      <c r="B44" s="16" t="s">
        <v>57</v>
      </c>
      <c r="C44" s="16" t="s">
        <v>1</v>
      </c>
      <c r="D44" s="16" t="s">
        <v>30</v>
      </c>
      <c r="E44" s="16" t="s">
        <v>47</v>
      </c>
      <c r="F44" s="16" t="s">
        <v>2</v>
      </c>
      <c r="G44" s="16" t="s">
        <v>33</v>
      </c>
      <c r="H44" s="16" t="s">
        <v>49</v>
      </c>
      <c r="I44" s="17" t="s">
        <v>55</v>
      </c>
      <c r="J44" s="23" t="s">
        <v>72</v>
      </c>
      <c r="K44" s="12">
        <f>15155.99+225-82.6+200+200+112.506+11.133-830.206</f>
        <v>14991.822999999999</v>
      </c>
      <c r="L44" s="12">
        <v>13498.23</v>
      </c>
      <c r="M44" s="12">
        <f t="shared" si="1"/>
        <v>90.037282323837474</v>
      </c>
    </row>
    <row r="45" spans="1:13" ht="47.25">
      <c r="A45" s="11">
        <v>35</v>
      </c>
      <c r="B45" s="16" t="s">
        <v>57</v>
      </c>
      <c r="C45" s="16" t="s">
        <v>1</v>
      </c>
      <c r="D45" s="16" t="s">
        <v>30</v>
      </c>
      <c r="E45" s="16" t="s">
        <v>47</v>
      </c>
      <c r="F45" s="16" t="s">
        <v>2</v>
      </c>
      <c r="G45" s="16" t="s">
        <v>33</v>
      </c>
      <c r="H45" s="16" t="s">
        <v>74</v>
      </c>
      <c r="I45" s="18" t="s">
        <v>55</v>
      </c>
      <c r="J45" s="23" t="s">
        <v>75</v>
      </c>
      <c r="K45" s="12">
        <v>180.8</v>
      </c>
      <c r="L45" s="12">
        <v>180.8</v>
      </c>
      <c r="M45" s="12">
        <f t="shared" si="1"/>
        <v>100</v>
      </c>
    </row>
    <row r="46" spans="1:13" ht="31.5">
      <c r="A46" s="11">
        <v>36</v>
      </c>
      <c r="B46" s="16" t="s">
        <v>57</v>
      </c>
      <c r="C46" s="16" t="s">
        <v>1</v>
      </c>
      <c r="D46" s="16" t="s">
        <v>30</v>
      </c>
      <c r="E46" s="16" t="s">
        <v>47</v>
      </c>
      <c r="F46" s="16" t="s">
        <v>2</v>
      </c>
      <c r="G46" s="16" t="s">
        <v>33</v>
      </c>
      <c r="H46" s="16" t="s">
        <v>70</v>
      </c>
      <c r="I46" s="18" t="s">
        <v>55</v>
      </c>
      <c r="J46" s="23" t="s">
        <v>73</v>
      </c>
      <c r="K46" s="12">
        <v>66.7</v>
      </c>
      <c r="L46" s="12">
        <v>66.7</v>
      </c>
      <c r="M46" s="12">
        <f t="shared" si="1"/>
        <v>100</v>
      </c>
    </row>
    <row r="47" spans="1:13" ht="31.5">
      <c r="A47" s="11">
        <v>37</v>
      </c>
      <c r="B47" s="16" t="s">
        <v>57</v>
      </c>
      <c r="C47" s="16" t="s">
        <v>1</v>
      </c>
      <c r="D47" s="16" t="s">
        <v>30</v>
      </c>
      <c r="E47" s="16" t="s">
        <v>47</v>
      </c>
      <c r="F47" s="16" t="s">
        <v>2</v>
      </c>
      <c r="G47" s="16" t="s">
        <v>33</v>
      </c>
      <c r="H47" s="16" t="s">
        <v>89</v>
      </c>
      <c r="I47" s="18" t="s">
        <v>55</v>
      </c>
      <c r="J47" s="30" t="s">
        <v>90</v>
      </c>
      <c r="K47" s="12">
        <v>80</v>
      </c>
      <c r="L47" s="12">
        <v>80</v>
      </c>
      <c r="M47" s="12">
        <f t="shared" si="1"/>
        <v>100</v>
      </c>
    </row>
    <row r="48" spans="1:13" ht="15.75">
      <c r="A48" s="32" t="s">
        <v>50</v>
      </c>
      <c r="B48" s="32"/>
      <c r="C48" s="32"/>
      <c r="D48" s="32"/>
      <c r="E48" s="32"/>
      <c r="F48" s="32"/>
      <c r="G48" s="32"/>
      <c r="H48" s="32"/>
      <c r="I48" s="32"/>
      <c r="J48" s="32"/>
      <c r="K48" s="12">
        <f>K11+K33</f>
        <v>21962.367999999995</v>
      </c>
      <c r="L48" s="12">
        <f>L11+L33</f>
        <v>20490.043999999998</v>
      </c>
      <c r="M48" s="12">
        <f t="shared" si="1"/>
        <v>93.296150943286278</v>
      </c>
    </row>
  </sheetData>
  <mergeCells count="9">
    <mergeCell ref="A48:J48"/>
    <mergeCell ref="J2:M2"/>
    <mergeCell ref="A5:M5"/>
    <mergeCell ref="M8:M9"/>
    <mergeCell ref="A8:A9"/>
    <mergeCell ref="B8:I8"/>
    <mergeCell ref="J8:J9"/>
    <mergeCell ref="L8:L9"/>
    <mergeCell ref="K8:K9"/>
  </mergeCells>
  <phoneticPr fontId="0" type="noConversion"/>
  <pageMargins left="0.75" right="0.36" top="0.5" bottom="0.5" header="0.5" footer="0.5"/>
  <pageSetup paperSize="9" scale="3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Пользователь</cp:lastModifiedBy>
  <cp:lastPrinted>2017-11-09T04:33:25Z</cp:lastPrinted>
  <dcterms:created xsi:type="dcterms:W3CDTF">2007-11-19T11:49:52Z</dcterms:created>
  <dcterms:modified xsi:type="dcterms:W3CDTF">2025-06-30T07:09:46Z</dcterms:modified>
</cp:coreProperties>
</file>